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30" windowHeight="4755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'BS'!$A$1:$F$64</definedName>
    <definedName name="_xlnm.Print_Area" localSheetId="3">'Cash Flow'!$A$1:$F$40</definedName>
    <definedName name="_xlnm.Print_Area" localSheetId="2">'Equity'!$A$1:$J$42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<sst xmlns="http://schemas.openxmlformats.org/spreadsheetml/2006/main" count="133" uniqueCount="107">
  <si>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</si>
  <si>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</si>
  <si>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</si>
  <si>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</si>
  <si>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</si>
  <si>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</si>
  <si>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</si>
  <si>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</si>
  <si>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</si>
  <si>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</si>
  <si>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</si>
  <si>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</si>
  <si>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</si>
  <si>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</si>
  <si>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</si>
  <si>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</si>
  <si>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</si>
  <si>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</si>
  <si>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</si>
  <si>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</si>
  <si>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</si>
  <si>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</si>
  <si>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</si>
  <si>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</si>
  <si>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</si>
  <si>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</si>
  <si>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</si>
  <si>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</si>
  <si>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</si>
  <si>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</si>
  <si>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</si>
  <si>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</si>
  <si>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</si>
  <si>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</si>
  <si>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</si>
  <si>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</si>
  <si>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</si>
  <si>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</si>
  <si>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</si>
  <si>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</si>
  <si>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</si>
  <si>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</si>
  <si>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</si>
  <si>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</si>
  <si>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</si>
  <si>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</si>
  <si>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</si>
  <si>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</si>
  <si>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</si>
  <si>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</si>
  <si>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</si>
  <si>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</si>
  <si>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</si>
  <si>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</si>
  <si>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</si>
  <si>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</si>
  <si>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</si>
  <si>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</si>
  <si>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</si>
  <si>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</si>
  <si>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</si>
  <si>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</si>
  <si>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</si>
  <si>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</si>
  <si>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</si>
  <si>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</si>
  <si>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</si>
  <si>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</si>
  <si>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</si>
  <si>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</si>
  <si>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</si>
  <si>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</si>
  <si>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</si>
  <si>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</si>
  <si>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</si>
  <si>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</si>
  <si>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</si>
  <si>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</si>
  <si>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</si>
  <si>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Foreign exchange translation difference</t>
  </si>
  <si>
    <t>Net cash generated from operating activities</t>
  </si>
  <si>
    <t>Net cash used in financing activities</t>
  </si>
  <si>
    <t>Operating profit</t>
  </si>
  <si>
    <t>Profit before tax</t>
  </si>
  <si>
    <t>Net profit  for the period</t>
  </si>
  <si>
    <t>Net cash used in investing activities</t>
  </si>
  <si>
    <t>Earnings</t>
  </si>
  <si>
    <t>31 March</t>
  </si>
  <si>
    <t>31 March 2008</t>
  </si>
  <si>
    <t>3 months ended 31 March 2008</t>
  </si>
  <si>
    <t>At 1 January 2008</t>
  </si>
  <si>
    <r>
      <t>for the three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March 2009</t>
    </r>
  </si>
  <si>
    <r>
      <t>For the three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March 2009</t>
    </r>
  </si>
  <si>
    <t xml:space="preserve"> Report for the year ended 31 December 2008)</t>
  </si>
  <si>
    <t>As at 31 March 2009</t>
  </si>
  <si>
    <t>31 March 2009</t>
  </si>
  <si>
    <t>31 December 2008</t>
  </si>
  <si>
    <t>Assets classified as held for sale</t>
  </si>
  <si>
    <t xml:space="preserve">  Financial Report for the year ended 31 December 2008)</t>
  </si>
  <si>
    <t>For the three months ended 31 March 2009</t>
  </si>
  <si>
    <t>(The Condensed Consolidated Statement of Changes in Equity should be read in conjunction with the Annual Financial Report for the year ended 31 December 2008)</t>
  </si>
  <si>
    <t>At 31 March 2008</t>
  </si>
  <si>
    <t>3 months ended 31 March 2009</t>
  </si>
  <si>
    <t>At 1 January 2009</t>
  </si>
  <si>
    <t>At 31 March 2009</t>
  </si>
  <si>
    <t xml:space="preserve">  Report for the year ended 31 December 2008)</t>
  </si>
  <si>
    <t>Net (decrease) / increase in cash and cash equivalents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</si>
</sst>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216" fontId="6" fillId="0" borderId="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15" applyNumberFormat="1" applyFont="1" applyFill="1" applyBorder="1" applyAlignment="1">
      <alignment horizontal="right"/>
    </xf>
    <xf numFmtId="216" fontId="6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5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3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3" xfId="15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/>
    </xf>
    <xf numFmtId="203" fontId="6" fillId="0" borderId="0" xfId="15" applyFont="1" applyFill="1" applyBorder="1" applyAlignment="1">
      <alignment horizontal="right"/>
    </xf>
    <xf numFmtId="216" fontId="6" fillId="0" borderId="5" xfId="15" applyNumberFormat="1" applyFont="1" applyFill="1" applyBorder="1" applyAlignment="1">
      <alignment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5" xfId="15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tabSelected="1" zoomScale="80" zoomScaleNormal="80" workbookViewId="0" topLeftCell="A10">
      <selection activeCell="C17" sqref="C17"/>
    </sheetView>
  </sheetViews>
  <sheetFormatPr defaultColWidth="9.140625" defaultRowHeight="12.75"/>
  <cols>
    <col min="1" max="1" width="4.8515625" style="12" customWidth="1"/>
    <col min="2" max="2" width="42.140625" style="12" customWidth="1"/>
    <col min="3" max="4" width="14.00390625" style="12" customWidth="1"/>
    <col min="5" max="5" width="5.8515625" style="12" customWidth="1"/>
    <col min="6" max="6" width="15.140625" style="12" customWidth="1"/>
    <col min="7" max="7" width="15.7109375" style="12" customWidth="1"/>
    <col min="8" max="8" width="10.421875" style="12" customWidth="1"/>
    <col min="9" max="9" width="15.57421875" style="12" customWidth="1"/>
    <col min="10" max="10" width="14.00390625" style="12" customWidth="1"/>
    <col min="11" max="11" width="15.140625" style="12" customWidth="1"/>
    <col min="12" max="12" width="14.00390625" style="12" customWidth="1"/>
    <col min="13" max="16384" width="10.8515625" style="12" customWidth="1"/>
  </cols>
  <sheetData>
    <row r="1" spans="2:7" s="26" customFormat="1" ht="15.75">
      <c r="B1" s="27" t="s">
        <v>54</v>
      </c>
      <c r="C1" s="27"/>
      <c r="D1" s="27"/>
      <c r="E1" s="27"/>
      <c r="F1" s="27"/>
      <c r="G1" s="27"/>
    </row>
    <row r="2" spans="2:7" s="26" customFormat="1" ht="15.75">
      <c r="B2" s="27" t="s">
        <v>0</v>
      </c>
      <c r="C2" s="27"/>
      <c r="D2" s="27"/>
      <c r="E2" s="27"/>
      <c r="F2" s="27"/>
      <c r="G2" s="27"/>
    </row>
    <row r="3" spans="2:7" s="26" customFormat="1" ht="15.75">
      <c r="B3" s="27" t="s">
        <v>55</v>
      </c>
      <c r="C3" s="27"/>
      <c r="D3" s="27"/>
      <c r="E3" s="27"/>
      <c r="F3" s="27"/>
      <c r="G3" s="27"/>
    </row>
    <row r="4" spans="2:7" s="26" customFormat="1" ht="15.75">
      <c r="B4" s="69" t="s">
        <v>91</v>
      </c>
      <c r="C4" s="27"/>
      <c r="D4" s="27"/>
      <c r="E4" s="27"/>
      <c r="F4" s="27"/>
      <c r="G4" s="27"/>
    </row>
    <row r="5" spans="2:7" s="26" customFormat="1" ht="15.75">
      <c r="B5" s="27"/>
      <c r="C5" s="27"/>
      <c r="D5" s="27"/>
      <c r="E5" s="27"/>
      <c r="F5" s="27"/>
      <c r="G5" s="27"/>
    </row>
    <row r="6" spans="2:7" s="26" customFormat="1" ht="15.75">
      <c r="B6" s="27" t="s">
        <v>1</v>
      </c>
      <c r="C6" s="27"/>
      <c r="D6" s="27"/>
      <c r="E6" s="27"/>
      <c r="F6" s="27"/>
      <c r="G6" s="27"/>
    </row>
    <row r="7" spans="2:7" s="26" customFormat="1" ht="15.75">
      <c r="B7" s="69" t="s">
        <v>92</v>
      </c>
      <c r="C7" s="27"/>
      <c r="D7" s="27"/>
      <c r="E7" s="27"/>
      <c r="F7" s="27"/>
      <c r="G7" s="27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5" t="s">
        <v>2</v>
      </c>
      <c r="D9" s="75"/>
      <c r="E9" s="5"/>
      <c r="F9" s="75" t="s">
        <v>3</v>
      </c>
      <c r="G9" s="75"/>
    </row>
    <row r="10" spans="2:7" s="4" customFormat="1" ht="15">
      <c r="B10" s="3"/>
      <c r="C10" s="76" t="s">
        <v>87</v>
      </c>
      <c r="D10" s="77"/>
      <c r="E10" s="6"/>
      <c r="F10" s="76" t="s">
        <v>87</v>
      </c>
      <c r="G10" s="77"/>
    </row>
    <row r="11" spans="2:7" s="4" customFormat="1" ht="15">
      <c r="B11" s="3"/>
      <c r="C11" s="7">
        <v>2009</v>
      </c>
      <c r="D11" s="8">
        <v>2008</v>
      </c>
      <c r="E11" s="5"/>
      <c r="F11" s="7">
        <v>2009</v>
      </c>
      <c r="G11" s="8">
        <v>2008</v>
      </c>
    </row>
    <row r="12" spans="2:7" s="4" customFormat="1" ht="15">
      <c r="B12" s="3"/>
      <c r="C12" s="9" t="s">
        <v>4</v>
      </c>
      <c r="D12" s="9" t="s">
        <v>4</v>
      </c>
      <c r="E12" s="9"/>
      <c r="F12" s="9" t="s">
        <v>4</v>
      </c>
      <c r="G12" s="9" t="s">
        <v>4</v>
      </c>
    </row>
    <row r="13" spans="2:9" s="4" customFormat="1" ht="15">
      <c r="B13" s="3"/>
      <c r="C13" s="5"/>
      <c r="D13" s="5"/>
      <c r="E13" s="5"/>
      <c r="F13" s="5"/>
      <c r="G13" s="5"/>
      <c r="I13" s="10"/>
    </row>
    <row r="14" spans="2:9" s="4" customFormat="1" ht="15">
      <c r="B14" s="3" t="s">
        <v>5</v>
      </c>
      <c r="C14" s="21">
        <f>36684</f>
        <v>36684</v>
      </c>
      <c r="D14" s="21">
        <v>38046</v>
      </c>
      <c r="E14" s="21"/>
      <c r="F14" s="21">
        <f>36684</f>
        <v>36684</v>
      </c>
      <c r="G14" s="21">
        <v>38046</v>
      </c>
      <c r="I14" s="21"/>
    </row>
    <row r="15" spans="2:9" s="4" customFormat="1" ht="15">
      <c r="B15" s="3"/>
      <c r="C15" s="21"/>
      <c r="D15" s="21"/>
      <c r="E15" s="21"/>
      <c r="F15" s="21"/>
      <c r="G15" s="21"/>
      <c r="I15" s="21"/>
    </row>
    <row r="16" spans="2:9" s="4" customFormat="1" ht="15">
      <c r="B16" s="3" t="s">
        <v>26</v>
      </c>
      <c r="C16" s="21">
        <f>24823+10852-C20</f>
        <v>35194</v>
      </c>
      <c r="D16" s="21">
        <f>27888+10000-D20</f>
        <v>37344</v>
      </c>
      <c r="E16" s="21"/>
      <c r="F16" s="21">
        <f>24823+10852-F20</f>
        <v>35194</v>
      </c>
      <c r="G16" s="21">
        <f>27888+10000-G20</f>
        <v>37344</v>
      </c>
      <c r="I16" s="21"/>
    </row>
    <row r="17" spans="2:9" s="4" customFormat="1" ht="15">
      <c r="B17" s="3" t="s">
        <v>27</v>
      </c>
      <c r="C17" s="21">
        <v>21</v>
      </c>
      <c r="D17" s="21">
        <v>332</v>
      </c>
      <c r="E17" s="21"/>
      <c r="F17" s="21">
        <v>21</v>
      </c>
      <c r="G17" s="21">
        <v>332</v>
      </c>
      <c r="I17" s="21"/>
    </row>
    <row r="18" spans="2:9" s="4" customFormat="1" ht="15">
      <c r="B18" s="3"/>
      <c r="C18" s="22"/>
      <c r="D18" s="23"/>
      <c r="E18" s="21"/>
      <c r="F18" s="22"/>
      <c r="G18" s="23"/>
      <c r="I18" s="21"/>
    </row>
    <row r="19" spans="2:9" s="4" customFormat="1" ht="15">
      <c r="B19" s="3" t="s">
        <v>82</v>
      </c>
      <c r="C19" s="21">
        <f>C14-C16+C17</f>
        <v>1511</v>
      </c>
      <c r="D19" s="21">
        <f>D14-D16+D17</f>
        <v>1034</v>
      </c>
      <c r="E19" s="21"/>
      <c r="F19" s="21">
        <f>F14-F16+F17</f>
        <v>1511</v>
      </c>
      <c r="G19" s="21">
        <f>G14-G16+G17</f>
        <v>1034</v>
      </c>
      <c r="I19" s="21"/>
    </row>
    <row r="20" spans="2:9" s="4" customFormat="1" ht="15">
      <c r="B20" s="3" t="s">
        <v>28</v>
      </c>
      <c r="C20" s="21">
        <f>481</f>
        <v>481</v>
      </c>
      <c r="D20" s="21">
        <v>544</v>
      </c>
      <c r="E20" s="21"/>
      <c r="F20" s="21">
        <v>481</v>
      </c>
      <c r="G20" s="21">
        <v>544</v>
      </c>
      <c r="I20" s="21"/>
    </row>
    <row r="21" spans="2:9" s="4" customFormat="1" ht="15">
      <c r="B21" s="3" t="s">
        <v>30</v>
      </c>
      <c r="C21" s="21">
        <v>20</v>
      </c>
      <c r="D21" s="21">
        <v>15</v>
      </c>
      <c r="E21" s="21"/>
      <c r="F21" s="21">
        <v>20</v>
      </c>
      <c r="G21" s="21">
        <v>15</v>
      </c>
      <c r="I21" s="21"/>
    </row>
    <row r="22" spans="2:9" s="4" customFormat="1" ht="15">
      <c r="B22" s="3"/>
      <c r="C22" s="22"/>
      <c r="D22" s="23"/>
      <c r="E22" s="21"/>
      <c r="F22" s="22"/>
      <c r="G22" s="23"/>
      <c r="I22" s="21"/>
    </row>
    <row r="23" spans="2:9" s="4" customFormat="1" ht="15">
      <c r="B23" s="3" t="s">
        <v>83</v>
      </c>
      <c r="C23" s="21">
        <f>C19-C20+C21</f>
        <v>1050</v>
      </c>
      <c r="D23" s="21">
        <f>D19-D20+D21</f>
        <v>505</v>
      </c>
      <c r="E23" s="21"/>
      <c r="F23" s="21">
        <f>F19-F20+F21</f>
        <v>1050</v>
      </c>
      <c r="G23" s="21">
        <f>G19-G20+G21</f>
        <v>505</v>
      </c>
      <c r="I23" s="21"/>
    </row>
    <row r="24" spans="2:9" s="4" customFormat="1" ht="15">
      <c r="B24" s="3" t="s">
        <v>29</v>
      </c>
      <c r="C24" s="21">
        <v>266</v>
      </c>
      <c r="D24" s="21">
        <v>177</v>
      </c>
      <c r="E24" s="21"/>
      <c r="F24" s="21">
        <v>266</v>
      </c>
      <c r="G24" s="21">
        <v>177</v>
      </c>
      <c r="I24" s="21"/>
    </row>
    <row r="25" spans="2:9" s="4" customFormat="1" ht="15">
      <c r="B25" s="3"/>
      <c r="C25" s="21"/>
      <c r="D25" s="21"/>
      <c r="E25" s="21"/>
      <c r="F25" s="21"/>
      <c r="G25" s="21"/>
      <c r="I25" s="21"/>
    </row>
    <row r="26" spans="2:9" s="4" customFormat="1" ht="15.75" thickBot="1">
      <c r="B26" s="3" t="s">
        <v>84</v>
      </c>
      <c r="C26" s="24">
        <f>C23-C24</f>
        <v>784</v>
      </c>
      <c r="D26" s="24">
        <f>SUM(D23-D24)</f>
        <v>328</v>
      </c>
      <c r="E26" s="21"/>
      <c r="F26" s="24">
        <f>F23-F24</f>
        <v>784</v>
      </c>
      <c r="G26" s="24">
        <f>SUM(G23-G24)</f>
        <v>328</v>
      </c>
      <c r="I26" s="21"/>
    </row>
    <row r="27" spans="2:9" s="4" customFormat="1" ht="15.75" thickTop="1">
      <c r="B27" s="3"/>
      <c r="C27" s="21"/>
      <c r="D27" s="21"/>
      <c r="E27" s="21"/>
      <c r="F27" s="21"/>
      <c r="G27" s="21"/>
      <c r="I27" s="21"/>
    </row>
    <row r="28" spans="2:9" s="4" customFormat="1" ht="15">
      <c r="B28" s="3"/>
      <c r="C28" s="21"/>
      <c r="D28" s="21"/>
      <c r="E28" s="21"/>
      <c r="F28" s="21"/>
      <c r="G28" s="21"/>
      <c r="I28" s="21"/>
    </row>
    <row r="29" spans="2:9" s="4" customFormat="1" ht="15">
      <c r="B29" s="3" t="s">
        <v>31</v>
      </c>
      <c r="C29" s="21"/>
      <c r="D29" s="21"/>
      <c r="E29" s="21"/>
      <c r="F29" s="21"/>
      <c r="G29" s="21"/>
      <c r="I29" s="21"/>
    </row>
    <row r="30" spans="2:9" s="4" customFormat="1" ht="15">
      <c r="B30" s="3" t="s">
        <v>32</v>
      </c>
      <c r="C30" s="21">
        <v>784</v>
      </c>
      <c r="D30" s="21">
        <v>330</v>
      </c>
      <c r="E30" s="21"/>
      <c r="F30" s="21">
        <v>784</v>
      </c>
      <c r="G30" s="21">
        <v>330</v>
      </c>
      <c r="I30" s="21"/>
    </row>
    <row r="31" spans="2:9" s="4" customFormat="1" ht="15">
      <c r="B31" s="3" t="s">
        <v>33</v>
      </c>
      <c r="C31" s="21">
        <v>0</v>
      </c>
      <c r="D31" s="21">
        <v>-2</v>
      </c>
      <c r="E31" s="21"/>
      <c r="F31" s="21">
        <v>0</v>
      </c>
      <c r="G31" s="21">
        <v>-2</v>
      </c>
      <c r="I31" s="21"/>
    </row>
    <row r="32" spans="2:9" s="4" customFormat="1" ht="15.75" thickBot="1">
      <c r="B32" s="3" t="s">
        <v>75</v>
      </c>
      <c r="C32" s="24">
        <f>+C30+C31</f>
        <v>784</v>
      </c>
      <c r="D32" s="24">
        <f>+D30+D31</f>
        <v>328</v>
      </c>
      <c r="E32" s="21"/>
      <c r="F32" s="24">
        <f>+F30+F31</f>
        <v>784</v>
      </c>
      <c r="G32" s="24">
        <f>+G30+G31</f>
        <v>328</v>
      </c>
      <c r="I32" s="21"/>
    </row>
    <row r="33" spans="2:7" s="4" customFormat="1" ht="15.75" thickTop="1">
      <c r="B33" s="3"/>
      <c r="C33" s="21"/>
      <c r="D33" s="21"/>
      <c r="E33" s="21"/>
      <c r="F33" s="21"/>
      <c r="G33" s="21"/>
    </row>
    <row r="34" spans="2:7" s="4" customFormat="1" ht="15">
      <c r="B34" s="3"/>
      <c r="C34" s="21"/>
      <c r="D34" s="21"/>
      <c r="E34" s="21"/>
      <c r="F34" s="21"/>
      <c r="G34" s="21"/>
    </row>
    <row r="35" spans="3:7" s="4" customFormat="1" ht="15">
      <c r="C35" s="21"/>
      <c r="D35" s="21"/>
      <c r="E35" s="21"/>
      <c r="F35" s="21"/>
      <c r="G35" s="21"/>
    </row>
    <row r="36" spans="3:7" s="4" customFormat="1" ht="15">
      <c r="C36" s="21"/>
      <c r="D36" s="21"/>
      <c r="E36" s="21"/>
      <c r="F36" s="21"/>
      <c r="G36" s="21"/>
    </row>
    <row r="37" spans="2:7" s="4" customFormat="1" ht="15">
      <c r="B37" s="3" t="s">
        <v>34</v>
      </c>
      <c r="C37" s="21"/>
      <c r="D37" s="21"/>
      <c r="E37" s="21"/>
      <c r="F37" s="21"/>
      <c r="G37" s="21"/>
    </row>
    <row r="38" spans="2:7" s="4" customFormat="1" ht="15">
      <c r="B38" s="3" t="s">
        <v>69</v>
      </c>
      <c r="C38" s="47">
        <f>C30/40059*100</f>
        <v>1.957113257944532</v>
      </c>
      <c r="D38" s="49">
        <f>D30/40059*100</f>
        <v>0.8237849172470606</v>
      </c>
      <c r="E38" s="47"/>
      <c r="F38" s="47">
        <f>F30/40059*100</f>
        <v>1.957113257944532</v>
      </c>
      <c r="G38" s="49">
        <f>G30/40059*100</f>
        <v>0.8237849172470606</v>
      </c>
    </row>
    <row r="39" spans="2:7" s="4" customFormat="1" ht="15">
      <c r="B39" s="3"/>
      <c r="C39" s="11"/>
      <c r="D39" s="11"/>
      <c r="E39" s="11"/>
      <c r="F39" s="11"/>
      <c r="G39" s="11"/>
    </row>
    <row r="40" spans="2:9" s="4" customFormat="1" ht="15">
      <c r="B40" s="3"/>
      <c r="C40" s="11"/>
      <c r="D40" s="11"/>
      <c r="E40" s="11"/>
      <c r="F40" s="11"/>
      <c r="G40" s="11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70</v>
      </c>
      <c r="C43" s="3"/>
      <c r="D43" s="3"/>
      <c r="E43" s="3"/>
      <c r="F43" s="3"/>
      <c r="G43" s="3"/>
    </row>
    <row r="44" spans="2:7" s="4" customFormat="1" ht="15">
      <c r="B44" s="70" t="s">
        <v>93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007874015748" right="0.3937007874015748" top="0.984251968503937" bottom="0.984251968503937" header="0.5118110236220472" footer="0.5118110236220472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zoomScale="80" zoomScaleNormal="80" zoomScaleSheetLayoutView="100" workbookViewId="0" topLeftCell="A37">
      <selection activeCell="D59" sqref="D59"/>
    </sheetView>
  </sheetViews>
  <sheetFormatPr defaultColWidth="9.140625" defaultRowHeight="12.75"/>
  <cols>
    <col min="1" max="1" width="4.8515625" style="51" customWidth="1"/>
    <col min="2" max="2" width="3.8515625" style="51" customWidth="1"/>
    <col min="3" max="3" width="49.7109375" style="51" customWidth="1"/>
    <col min="4" max="4" width="20.7109375" style="66" customWidth="1"/>
    <col min="5" max="5" width="1.28515625" style="51" customWidth="1"/>
    <col min="6" max="6" width="20.7109375" style="66" customWidth="1"/>
    <col min="7" max="7" width="13.00390625" style="51" customWidth="1"/>
    <col min="8" max="16384" width="10.8515625" style="51" customWidth="1"/>
  </cols>
  <sheetData>
    <row r="1" spans="1:253" s="50" customFormat="1" ht="15.75">
      <c r="A1" s="2"/>
      <c r="B1" s="2" t="s">
        <v>54</v>
      </c>
      <c r="C1" s="2"/>
      <c r="D1" s="28"/>
      <c r="E1" s="2"/>
      <c r="F1" s="2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50" customFormat="1" ht="15.75">
      <c r="A2" s="2"/>
      <c r="B2" s="2" t="s">
        <v>0</v>
      </c>
      <c r="C2" s="2"/>
      <c r="D2" s="28"/>
      <c r="E2" s="2"/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50" customFormat="1" ht="15.75">
      <c r="A3" s="2"/>
      <c r="B3" s="2"/>
      <c r="C3" s="2"/>
      <c r="D3" s="28"/>
      <c r="E3" s="2"/>
      <c r="F3" s="2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50" customFormat="1" ht="15.75">
      <c r="A4" s="2"/>
      <c r="B4" s="2" t="s">
        <v>6</v>
      </c>
      <c r="C4" s="2"/>
      <c r="D4" s="28"/>
      <c r="E4" s="2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50" customFormat="1" ht="15.75">
      <c r="A5" s="2"/>
      <c r="B5" s="71" t="s">
        <v>94</v>
      </c>
      <c r="C5" s="2"/>
      <c r="D5" s="28"/>
      <c r="E5" s="2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s="50" customFormat="1" ht="15.75">
      <c r="A6" s="2"/>
      <c r="B6" s="2"/>
      <c r="C6" s="2"/>
      <c r="D6" s="28"/>
      <c r="E6" s="2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ht="15">
      <c r="A7" s="1"/>
      <c r="C7" s="3"/>
      <c r="D7" s="52" t="s">
        <v>7</v>
      </c>
      <c r="E7" s="3"/>
      <c r="F7" s="52" t="s">
        <v>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ht="15">
      <c r="A8" s="1"/>
      <c r="B8" s="3"/>
      <c r="C8" s="3"/>
      <c r="D8" s="54" t="s">
        <v>95</v>
      </c>
      <c r="E8" s="3"/>
      <c r="F8" s="54" t="s">
        <v>96</v>
      </c>
      <c r="G8" s="5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253" ht="15">
      <c r="A9" s="1"/>
      <c r="B9" s="3"/>
      <c r="C9" s="3"/>
      <c r="D9" s="56" t="s">
        <v>4</v>
      </c>
      <c r="E9" s="3"/>
      <c r="F9" s="56" t="s">
        <v>4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ht="15">
      <c r="A10" s="1"/>
      <c r="B10" s="3"/>
      <c r="C10" s="3"/>
      <c r="D10" s="57"/>
      <c r="E10" s="3"/>
      <c r="F10" s="57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ht="15">
      <c r="A11" s="1"/>
      <c r="B11" s="3" t="s">
        <v>36</v>
      </c>
      <c r="C11" s="3"/>
      <c r="D11" s="57"/>
      <c r="E11" s="3"/>
      <c r="F11" s="5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ht="15">
      <c r="A12" s="1"/>
      <c r="B12" s="3"/>
      <c r="C12" s="3"/>
      <c r="D12" s="57"/>
      <c r="E12" s="3"/>
      <c r="F12" s="57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ht="15">
      <c r="A13" s="1"/>
      <c r="B13" s="3" t="s">
        <v>37</v>
      </c>
      <c r="C13" s="3"/>
      <c r="D13" s="57"/>
      <c r="E13" s="3"/>
      <c r="F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ht="15">
      <c r="A14" s="1"/>
      <c r="B14" s="3" t="s">
        <v>9</v>
      </c>
      <c r="C14" s="3"/>
      <c r="D14" s="57">
        <v>20271</v>
      </c>
      <c r="E14" s="3"/>
      <c r="F14" s="57">
        <f>20462</f>
        <v>20462</v>
      </c>
      <c r="G14" s="57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ht="15">
      <c r="A15" s="1"/>
      <c r="B15" s="3" t="s">
        <v>35</v>
      </c>
      <c r="C15" s="3"/>
      <c r="D15" s="57">
        <v>0</v>
      </c>
      <c r="E15" s="3"/>
      <c r="F15" s="57">
        <v>0</v>
      </c>
      <c r="G15" s="57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ht="15">
      <c r="A16" s="1"/>
      <c r="B16" s="58" t="s">
        <v>76</v>
      </c>
      <c r="C16" s="3"/>
      <c r="D16" s="57">
        <v>4940</v>
      </c>
      <c r="E16" s="3"/>
      <c r="F16" s="57">
        <v>4956</v>
      </c>
      <c r="G16" s="57"/>
      <c r="H16" s="67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ht="15">
      <c r="A17" s="1"/>
      <c r="B17" s="3" t="s">
        <v>77</v>
      </c>
      <c r="C17" s="3"/>
      <c r="D17" s="57">
        <f>1954+144</f>
        <v>2098</v>
      </c>
      <c r="E17" s="3"/>
      <c r="F17" s="57">
        <f>1954+174</f>
        <v>2128</v>
      </c>
      <c r="G17" s="5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ht="15">
      <c r="A18" s="1"/>
      <c r="B18" s="3" t="s">
        <v>78</v>
      </c>
      <c r="C18" s="3"/>
      <c r="D18" s="57">
        <v>23</v>
      </c>
      <c r="E18" s="3"/>
      <c r="F18" s="57">
        <f>25</f>
        <v>25</v>
      </c>
      <c r="G18" s="57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ht="15">
      <c r="A19" s="1"/>
      <c r="B19" s="3" t="s">
        <v>24</v>
      </c>
      <c r="C19" s="3"/>
      <c r="D19" s="57">
        <v>2166</v>
      </c>
      <c r="E19" s="3"/>
      <c r="F19" s="57">
        <v>1661</v>
      </c>
      <c r="G19" s="57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ht="15">
      <c r="A20" s="1"/>
      <c r="B20" s="3"/>
      <c r="C20" s="3"/>
      <c r="D20" s="59">
        <f>SUM(D14:D19)</f>
        <v>29498</v>
      </c>
      <c r="E20" s="3"/>
      <c r="F20" s="59">
        <f>SUM(F14:F19)</f>
        <v>29232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ht="15">
      <c r="A21" s="1"/>
      <c r="B21" s="3"/>
      <c r="C21" s="3"/>
      <c r="D21" s="57"/>
      <c r="E21" s="3"/>
      <c r="F21" s="57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ht="15">
      <c r="A22" s="1"/>
      <c r="B22" s="3" t="s">
        <v>10</v>
      </c>
      <c r="C22" s="3"/>
      <c r="D22" s="57"/>
      <c r="E22" s="3"/>
      <c r="F22" s="5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ht="15">
      <c r="A23" s="1"/>
      <c r="B23" s="3" t="s">
        <v>97</v>
      </c>
      <c r="C23" s="3"/>
      <c r="D23" s="57">
        <v>2180</v>
      </c>
      <c r="E23" s="3"/>
      <c r="F23" s="57">
        <f>2180</f>
        <v>2180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ht="15">
      <c r="A24" s="1"/>
      <c r="B24" s="3" t="s">
        <v>11</v>
      </c>
      <c r="C24" s="12"/>
      <c r="D24" s="57">
        <v>34678</v>
      </c>
      <c r="E24" s="12"/>
      <c r="F24" s="57">
        <f>40471</f>
        <v>40471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ht="15">
      <c r="A25" s="1"/>
      <c r="B25" s="3" t="s">
        <v>12</v>
      </c>
      <c r="C25" s="12"/>
      <c r="D25" s="57">
        <v>30636</v>
      </c>
      <c r="E25" s="12"/>
      <c r="F25" s="57">
        <f>34340</f>
        <v>34340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ht="15">
      <c r="A26" s="1"/>
      <c r="B26" s="3" t="s">
        <v>48</v>
      </c>
      <c r="C26" s="12"/>
      <c r="D26" s="57">
        <v>9577</v>
      </c>
      <c r="E26" s="12"/>
      <c r="F26" s="57">
        <f>7328</f>
        <v>7328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ht="15">
      <c r="A27" s="1"/>
      <c r="B27" s="3" t="s">
        <v>25</v>
      </c>
      <c r="C27" s="12"/>
      <c r="D27" s="57">
        <v>805</v>
      </c>
      <c r="E27" s="12"/>
      <c r="F27" s="57">
        <f>1218</f>
        <v>1218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ht="15">
      <c r="A28" s="1"/>
      <c r="B28" s="3" t="s">
        <v>13</v>
      </c>
      <c r="C28" s="12"/>
      <c r="D28" s="57">
        <f>11539</f>
        <v>11539</v>
      </c>
      <c r="E28" s="12"/>
      <c r="F28" s="57">
        <f>12119</f>
        <v>12119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ht="15">
      <c r="A29" s="1"/>
      <c r="B29" s="3"/>
      <c r="C29" s="3"/>
      <c r="D29" s="59">
        <f>SUM(D23:D28)</f>
        <v>89415</v>
      </c>
      <c r="E29" s="3"/>
      <c r="F29" s="59">
        <f>SUM(F23:F28)</f>
        <v>97656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ht="15.75" thickBot="1">
      <c r="A30" s="1"/>
      <c r="B30" s="3" t="s">
        <v>38</v>
      </c>
      <c r="C30" s="3"/>
      <c r="D30" s="60">
        <f>+D20+D29</f>
        <v>118913</v>
      </c>
      <c r="E30" s="3"/>
      <c r="F30" s="60">
        <f>+F20+F29</f>
        <v>126888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ht="15">
      <c r="A31" s="1"/>
      <c r="B31" s="3"/>
      <c r="C31" s="3"/>
      <c r="D31" s="57"/>
      <c r="E31" s="3"/>
      <c r="F31" s="57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ht="15">
      <c r="A32" s="1"/>
      <c r="B32" s="3"/>
      <c r="C32" s="3"/>
      <c r="D32" s="57"/>
      <c r="E32" s="3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ht="15">
      <c r="A33" s="1"/>
      <c r="B33" s="3" t="s">
        <v>39</v>
      </c>
      <c r="C33" s="3"/>
      <c r="D33" s="57"/>
      <c r="E33" s="3"/>
      <c r="F33" s="57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ht="15">
      <c r="A34" s="1"/>
      <c r="B34" s="3"/>
      <c r="C34" s="3"/>
      <c r="D34" s="57"/>
      <c r="E34" s="3"/>
      <c r="F34" s="57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ht="15">
      <c r="A35" s="1"/>
      <c r="B35" s="3" t="s">
        <v>40</v>
      </c>
      <c r="C35" s="3"/>
      <c r="D35" s="57"/>
      <c r="E35" s="3"/>
      <c r="F35" s="57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ht="15">
      <c r="A36" s="1"/>
      <c r="B36" s="3" t="s">
        <v>16</v>
      </c>
      <c r="C36" s="3"/>
      <c r="D36" s="57">
        <v>40059</v>
      </c>
      <c r="E36" s="3"/>
      <c r="F36" s="57">
        <v>40059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ht="15">
      <c r="A37" s="1"/>
      <c r="B37" s="3" t="s">
        <v>41</v>
      </c>
      <c r="C37" s="3"/>
      <c r="D37" s="21">
        <v>78</v>
      </c>
      <c r="E37" s="3"/>
      <c r="F37" s="21">
        <v>-56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ht="15">
      <c r="A38" s="1"/>
      <c r="B38" s="3" t="s">
        <v>49</v>
      </c>
      <c r="C38" s="3"/>
      <c r="D38" s="62">
        <v>28395</v>
      </c>
      <c r="E38" s="3"/>
      <c r="F38" s="62">
        <f>27611</f>
        <v>27611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ht="15">
      <c r="A39" s="1"/>
      <c r="B39" s="3"/>
      <c r="C39" s="3"/>
      <c r="D39" s="57">
        <f>SUM(D36:D38)</f>
        <v>68532</v>
      </c>
      <c r="E39" s="3"/>
      <c r="F39" s="57">
        <f>SUM(F36:F38)</f>
        <v>67614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ht="15">
      <c r="A40" s="1"/>
      <c r="B40" s="3" t="s">
        <v>33</v>
      </c>
      <c r="C40" s="3"/>
      <c r="D40" s="57">
        <v>15</v>
      </c>
      <c r="E40" s="3"/>
      <c r="F40" s="57">
        <v>15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</row>
    <row r="41" spans="1:253" ht="15">
      <c r="A41" s="1"/>
      <c r="B41" s="3" t="s">
        <v>42</v>
      </c>
      <c r="C41" s="3"/>
      <c r="D41" s="59">
        <f>+D39+D40</f>
        <v>68547</v>
      </c>
      <c r="E41" s="3"/>
      <c r="F41" s="59">
        <f>+F39+F40</f>
        <v>67629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ht="15">
      <c r="A42" s="1"/>
      <c r="B42" s="3"/>
      <c r="C42" s="3"/>
      <c r="D42" s="57"/>
      <c r="E42" s="3"/>
      <c r="F42" s="57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ht="15">
      <c r="A43" s="1"/>
      <c r="B43" s="3" t="s">
        <v>43</v>
      </c>
      <c r="C43" s="3"/>
      <c r="D43" s="57"/>
      <c r="E43" s="3"/>
      <c r="F43" s="57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ht="15">
      <c r="A44" s="1"/>
      <c r="B44" s="3" t="s">
        <v>50</v>
      </c>
      <c r="C44" s="3"/>
      <c r="D44" s="57">
        <v>4969</v>
      </c>
      <c r="E44" s="3"/>
      <c r="F44" s="57">
        <v>3586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ht="15">
      <c r="A45" s="1"/>
      <c r="B45" s="3" t="s">
        <v>52</v>
      </c>
      <c r="C45" s="3"/>
      <c r="D45" s="57">
        <v>1051</v>
      </c>
      <c r="E45" s="3"/>
      <c r="F45" s="57">
        <v>1051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ht="15">
      <c r="A46" s="1"/>
      <c r="B46" s="3"/>
      <c r="C46" s="3"/>
      <c r="D46" s="59">
        <f>SUM(D44:D45)</f>
        <v>6020</v>
      </c>
      <c r="E46" s="3"/>
      <c r="F46" s="59">
        <f>SUM(F44:F45)</f>
        <v>4637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ht="15">
      <c r="A47" s="1"/>
      <c r="B47" s="3"/>
      <c r="C47" s="3"/>
      <c r="D47" s="57"/>
      <c r="E47" s="3"/>
      <c r="F47" s="57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</row>
    <row r="48" spans="1:253" ht="15">
      <c r="A48" s="1"/>
      <c r="B48" s="3" t="s">
        <v>14</v>
      </c>
      <c r="C48" s="3"/>
      <c r="D48" s="57"/>
      <c r="E48" s="3"/>
      <c r="F48" s="57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ht="15">
      <c r="A49" s="1"/>
      <c r="B49" s="3" t="s">
        <v>15</v>
      </c>
      <c r="C49" s="12"/>
      <c r="D49" s="57">
        <v>12824</v>
      </c>
      <c r="E49" s="12"/>
      <c r="F49" s="57">
        <f>15424</f>
        <v>15424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ht="15">
      <c r="A50" s="1"/>
      <c r="B50" s="3" t="s">
        <v>44</v>
      </c>
      <c r="C50" s="12"/>
      <c r="D50" s="57">
        <v>11509</v>
      </c>
      <c r="E50" s="12"/>
      <c r="F50" s="57">
        <f>15237</f>
        <v>15237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ht="15">
      <c r="A51" s="1"/>
      <c r="B51" s="3" t="s">
        <v>50</v>
      </c>
      <c r="C51" s="12"/>
      <c r="D51" s="57">
        <v>19195</v>
      </c>
      <c r="E51" s="12"/>
      <c r="F51" s="57">
        <f>23131</f>
        <v>23131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ht="15">
      <c r="A52" s="1"/>
      <c r="B52" s="3" t="s">
        <v>51</v>
      </c>
      <c r="C52" s="12"/>
      <c r="D52" s="57">
        <v>818</v>
      </c>
      <c r="E52" s="12"/>
      <c r="F52" s="57">
        <f>830</f>
        <v>830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ht="15">
      <c r="A53" s="1"/>
      <c r="B53" s="3"/>
      <c r="C53" s="3"/>
      <c r="D53" s="59">
        <f>SUM(D49:D52)</f>
        <v>44346</v>
      </c>
      <c r="E53" s="3"/>
      <c r="F53" s="59">
        <f>SUM(F49:F52)</f>
        <v>54622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ht="15">
      <c r="A54" s="1"/>
      <c r="B54" s="3" t="s">
        <v>53</v>
      </c>
      <c r="C54" s="3"/>
      <c r="D54" s="59">
        <f>+D46+D53</f>
        <v>50366</v>
      </c>
      <c r="E54" s="3"/>
      <c r="F54" s="59">
        <f>+F46+F53</f>
        <v>59259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ht="15.75" thickBot="1">
      <c r="A55" s="1"/>
      <c r="B55" s="3" t="s">
        <v>45</v>
      </c>
      <c r="C55" s="3"/>
      <c r="D55" s="61">
        <f>+D41+D54</f>
        <v>118913</v>
      </c>
      <c r="E55" s="3"/>
      <c r="F55" s="61">
        <f>+F41+F54</f>
        <v>126888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ht="15">
      <c r="A56" s="1"/>
      <c r="B56" s="3"/>
      <c r="C56" s="3"/>
      <c r="D56" s="57"/>
      <c r="E56" s="3"/>
      <c r="F56" s="57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ht="15">
      <c r="A57" s="1"/>
      <c r="B57" s="3"/>
      <c r="C57" s="3"/>
      <c r="D57" s="57"/>
      <c r="E57" s="3"/>
      <c r="F57" s="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</row>
    <row r="58" spans="1:253" ht="15">
      <c r="A58" s="1"/>
      <c r="B58" s="3" t="s">
        <v>46</v>
      </c>
      <c r="C58" s="3"/>
      <c r="D58" s="12"/>
      <c r="E58" s="3"/>
      <c r="F58" s="1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</row>
    <row r="59" spans="1:253" ht="15.75" thickBot="1">
      <c r="A59" s="1"/>
      <c r="B59" s="3" t="s">
        <v>47</v>
      </c>
      <c r="C59" s="3"/>
      <c r="D59" s="64">
        <f>+D41/D36</f>
        <v>1.711151052198008</v>
      </c>
      <c r="E59" s="3"/>
      <c r="F59" s="64">
        <f>+F41/F36</f>
        <v>1.6882348535909533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</row>
    <row r="60" spans="1:253" ht="15">
      <c r="A60" s="1"/>
      <c r="B60" s="3"/>
      <c r="C60" s="3"/>
      <c r="D60" s="63"/>
      <c r="E60" s="3"/>
      <c r="F60" s="6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</row>
    <row r="61" spans="1:253" ht="15">
      <c r="A61" s="1"/>
      <c r="B61" s="3"/>
      <c r="C61" s="3"/>
      <c r="D61" s="63"/>
      <c r="E61" s="3"/>
      <c r="F61" s="6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</row>
    <row r="62" spans="1:253" ht="15">
      <c r="A62" s="1"/>
      <c r="B62" s="3"/>
      <c r="C62" s="3"/>
      <c r="D62" s="57"/>
      <c r="E62" s="3"/>
      <c r="F62" s="57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</row>
    <row r="63" spans="1:253" ht="15">
      <c r="A63" s="1"/>
      <c r="B63" s="3" t="s">
        <v>71</v>
      </c>
      <c r="C63" s="3"/>
      <c r="D63" s="57"/>
      <c r="E63" s="3"/>
      <c r="F63" s="57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</row>
    <row r="64" spans="1:253" ht="15">
      <c r="A64" s="1"/>
      <c r="B64" s="70" t="s">
        <v>98</v>
      </c>
      <c r="C64" s="3"/>
      <c r="D64" s="57"/>
      <c r="E64" s="3"/>
      <c r="F64" s="57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</row>
    <row r="65" spans="2:6" ht="14.25">
      <c r="B65" s="12"/>
      <c r="C65" s="12"/>
      <c r="D65" s="65"/>
      <c r="E65" s="12"/>
      <c r="F65" s="65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75" zoomScaleNormal="80" zoomScaleSheetLayoutView="75" workbookViewId="0" topLeftCell="A4">
      <selection activeCell="F29" sqref="F29"/>
    </sheetView>
  </sheetViews>
  <sheetFormatPr defaultColWidth="9.140625" defaultRowHeight="12.75"/>
  <cols>
    <col min="1" max="1" width="4.8515625" style="20" customWidth="1"/>
    <col min="2" max="2" width="4.00390625" style="20" customWidth="1"/>
    <col min="3" max="3" width="63.57421875" style="20" customWidth="1"/>
    <col min="4" max="4" width="16.57421875" style="20" customWidth="1"/>
    <col min="5" max="5" width="19.421875" style="20" customWidth="1"/>
    <col min="6" max="6" width="17.28125" style="20" customWidth="1"/>
    <col min="7" max="8" width="14.00390625" style="20" customWidth="1"/>
    <col min="9" max="9" width="10.8515625" style="20" customWidth="1"/>
    <col min="10" max="10" width="12.421875" style="20" customWidth="1"/>
    <col min="11" max="16384" width="10.8515625" style="20" customWidth="1"/>
  </cols>
  <sheetData>
    <row r="1" spans="1:7" s="29" customFormat="1" ht="15.75">
      <c r="A1" s="2"/>
      <c r="B1" s="2" t="s">
        <v>54</v>
      </c>
      <c r="C1" s="2"/>
      <c r="D1" s="2"/>
      <c r="E1" s="2"/>
      <c r="F1" s="2"/>
      <c r="G1" s="2"/>
    </row>
    <row r="2" spans="1:7" s="29" customFormat="1" ht="15.75">
      <c r="A2" s="2"/>
      <c r="B2" s="2" t="s">
        <v>0</v>
      </c>
      <c r="C2" s="2"/>
      <c r="D2" s="2"/>
      <c r="E2" s="2"/>
      <c r="F2" s="2"/>
      <c r="G2" s="2"/>
    </row>
    <row r="3" spans="1:7" s="29" customFormat="1" ht="15.75">
      <c r="A3" s="2"/>
      <c r="B3" s="2"/>
      <c r="C3" s="2"/>
      <c r="D3" s="2"/>
      <c r="E3" s="19"/>
      <c r="F3" s="43"/>
      <c r="G3" s="2"/>
    </row>
    <row r="4" spans="1:7" s="29" customFormat="1" ht="15.75">
      <c r="A4" s="2"/>
      <c r="B4" s="2" t="s">
        <v>17</v>
      </c>
      <c r="C4" s="2"/>
      <c r="D4" s="2"/>
      <c r="E4" s="2"/>
      <c r="F4" s="2"/>
      <c r="G4" s="2"/>
    </row>
    <row r="5" spans="1:7" s="29" customFormat="1" ht="15.75">
      <c r="A5" s="2"/>
      <c r="B5" s="71" t="s">
        <v>99</v>
      </c>
      <c r="C5" s="2"/>
      <c r="D5" s="2"/>
      <c r="E5" s="2"/>
      <c r="F5" s="2"/>
      <c r="G5" s="2"/>
    </row>
    <row r="6" spans="1:7" s="33" customFormat="1" ht="15">
      <c r="A6" s="25"/>
      <c r="B6" s="25"/>
      <c r="C6" s="25"/>
      <c r="D6" s="25"/>
      <c r="E6" s="25"/>
      <c r="F6" s="25"/>
      <c r="G6" s="25"/>
    </row>
    <row r="7" spans="1:9" s="33" customFormat="1" ht="15">
      <c r="A7" s="25"/>
      <c r="B7" s="25"/>
      <c r="C7" s="25"/>
      <c r="D7" s="78" t="s">
        <v>59</v>
      </c>
      <c r="E7" s="78"/>
      <c r="F7" s="78"/>
      <c r="G7" s="78"/>
      <c r="H7" s="32" t="s">
        <v>60</v>
      </c>
      <c r="I7" s="32" t="s">
        <v>62</v>
      </c>
    </row>
    <row r="8" spans="1:9" s="33" customFormat="1" ht="15">
      <c r="A8" s="25"/>
      <c r="B8" s="25"/>
      <c r="C8" s="25"/>
      <c r="D8" s="43"/>
      <c r="E8" s="44" t="s">
        <v>58</v>
      </c>
      <c r="F8" s="32" t="s">
        <v>57</v>
      </c>
      <c r="G8" s="43"/>
      <c r="H8" s="32" t="s">
        <v>61</v>
      </c>
      <c r="I8" s="32" t="s">
        <v>63</v>
      </c>
    </row>
    <row r="9" spans="1:7" s="33" customFormat="1" ht="15">
      <c r="A9" s="25"/>
      <c r="B9" s="25"/>
      <c r="C9" s="25"/>
      <c r="D9" s="32" t="s">
        <v>18</v>
      </c>
      <c r="E9" s="32" t="s">
        <v>19</v>
      </c>
      <c r="F9" s="32" t="s">
        <v>56</v>
      </c>
      <c r="G9" s="32"/>
    </row>
    <row r="10" spans="1:7" s="33" customFormat="1" ht="15">
      <c r="A10" s="25"/>
      <c r="B10" s="25"/>
      <c r="C10" s="25"/>
      <c r="D10" s="32" t="s">
        <v>20</v>
      </c>
      <c r="E10" s="32" t="s">
        <v>21</v>
      </c>
      <c r="F10" s="32" t="s">
        <v>86</v>
      </c>
      <c r="G10" s="32" t="s">
        <v>22</v>
      </c>
    </row>
    <row r="11" spans="1:7" s="33" customFormat="1" ht="15">
      <c r="A11" s="25"/>
      <c r="B11" s="73" t="s">
        <v>89</v>
      </c>
      <c r="C11" s="25"/>
      <c r="D11" s="32"/>
      <c r="E11" s="32"/>
      <c r="F11" s="32"/>
      <c r="G11" s="32"/>
    </row>
    <row r="12" spans="1:7" s="33" customFormat="1" ht="15">
      <c r="A12" s="25"/>
      <c r="B12" s="25"/>
      <c r="C12" s="25"/>
      <c r="D12" s="30"/>
      <c r="E12" s="30"/>
      <c r="F12" s="30"/>
      <c r="G12" s="30"/>
    </row>
    <row r="13" spans="1:9" s="33" customFormat="1" ht="15">
      <c r="A13" s="25"/>
      <c r="B13" s="72" t="s">
        <v>90</v>
      </c>
      <c r="C13" s="25"/>
      <c r="D13" s="34">
        <v>40059</v>
      </c>
      <c r="E13" s="34">
        <f>-341</f>
        <v>-341</v>
      </c>
      <c r="F13" s="34">
        <f>21433</f>
        <v>21433</v>
      </c>
      <c r="G13" s="34">
        <f>SUM(D13:F13)</f>
        <v>61151</v>
      </c>
      <c r="H13" s="25">
        <f>38</f>
        <v>38</v>
      </c>
      <c r="I13" s="31">
        <f>+G13+H13</f>
        <v>61189</v>
      </c>
    </row>
    <row r="14" spans="1:9" s="33" customFormat="1" ht="15">
      <c r="A14" s="25"/>
      <c r="B14" s="25"/>
      <c r="C14" s="25"/>
      <c r="D14" s="34"/>
      <c r="E14" s="34"/>
      <c r="F14" s="34"/>
      <c r="G14" s="34"/>
      <c r="H14" s="25"/>
      <c r="I14" s="25"/>
    </row>
    <row r="15" spans="1:9" s="33" customFormat="1" ht="15">
      <c r="A15" s="25"/>
      <c r="B15" s="25" t="s">
        <v>79</v>
      </c>
      <c r="C15" s="25"/>
      <c r="D15" s="34"/>
      <c r="E15" s="34">
        <f>-107</f>
        <v>-107</v>
      </c>
      <c r="F15" s="34"/>
      <c r="G15" s="31">
        <f>+E15+F15</f>
        <v>-107</v>
      </c>
      <c r="H15" s="25"/>
      <c r="I15" s="31">
        <f>+G15+H15</f>
        <v>-107</v>
      </c>
    </row>
    <row r="16" spans="1:9" s="33" customFormat="1" ht="15">
      <c r="A16" s="25"/>
      <c r="B16" s="25"/>
      <c r="C16" s="25"/>
      <c r="D16" s="34"/>
      <c r="E16" s="34"/>
      <c r="F16" s="34"/>
      <c r="G16" s="34"/>
      <c r="H16" s="25"/>
      <c r="I16" s="25"/>
    </row>
    <row r="17" spans="1:9" s="33" customFormat="1" ht="15">
      <c r="A17" s="25"/>
      <c r="B17" s="25" t="s">
        <v>75</v>
      </c>
      <c r="C17" s="25"/>
      <c r="D17" s="31"/>
      <c r="E17" s="31"/>
      <c r="F17" s="31">
        <v>330</v>
      </c>
      <c r="G17" s="31">
        <f>F17</f>
        <v>330</v>
      </c>
      <c r="H17" s="31">
        <f>-2</f>
        <v>-2</v>
      </c>
      <c r="I17" s="31">
        <f>+G17+H17</f>
        <v>328</v>
      </c>
    </row>
    <row r="18" spans="1:9" s="33" customFormat="1" ht="15">
      <c r="A18" s="25"/>
      <c r="B18" s="25"/>
      <c r="C18" s="25"/>
      <c r="D18" s="45"/>
      <c r="E18" s="45"/>
      <c r="F18" s="45"/>
      <c r="G18" s="45"/>
      <c r="H18" s="46"/>
      <c r="I18" s="46"/>
    </row>
    <row r="19" spans="1:9" s="33" customFormat="1" ht="15.75" thickBot="1">
      <c r="A19" s="25"/>
      <c r="B19" s="72" t="s">
        <v>101</v>
      </c>
      <c r="C19" s="25"/>
      <c r="D19" s="68">
        <f aca="true" t="shared" si="0" ref="D19:I19">SUM(D13:D18)</f>
        <v>40059</v>
      </c>
      <c r="E19" s="68">
        <f t="shared" si="0"/>
        <v>-448</v>
      </c>
      <c r="F19" s="68">
        <f t="shared" si="0"/>
        <v>21763</v>
      </c>
      <c r="G19" s="68">
        <f t="shared" si="0"/>
        <v>61374</v>
      </c>
      <c r="H19" s="68">
        <f t="shared" si="0"/>
        <v>36</v>
      </c>
      <c r="I19" s="68">
        <f t="shared" si="0"/>
        <v>61410</v>
      </c>
    </row>
    <row r="20" spans="1:9" s="33" customFormat="1" ht="15.75" thickTop="1">
      <c r="A20" s="25"/>
      <c r="B20" s="25"/>
      <c r="C20" s="25"/>
      <c r="D20" s="34"/>
      <c r="E20" s="34"/>
      <c r="F20" s="34"/>
      <c r="G20" s="34"/>
      <c r="H20" s="25"/>
      <c r="I20" s="25"/>
    </row>
    <row r="21" spans="1:9" s="33" customFormat="1" ht="15">
      <c r="A21" s="25"/>
      <c r="B21" s="25"/>
      <c r="C21" s="25"/>
      <c r="D21" s="35"/>
      <c r="E21" s="35"/>
      <c r="F21" s="35"/>
      <c r="G21" s="35"/>
      <c r="H21" s="35"/>
      <c r="I21" s="35"/>
    </row>
    <row r="22" spans="1:9" s="33" customFormat="1" ht="15">
      <c r="A22" s="25"/>
      <c r="B22" s="25"/>
      <c r="C22" s="25"/>
      <c r="D22" s="35"/>
      <c r="E22" s="35"/>
      <c r="F22" s="35"/>
      <c r="G22" s="35"/>
      <c r="H22" s="35"/>
      <c r="I22" s="35"/>
    </row>
    <row r="23" spans="1:9" s="33" customFormat="1" ht="15">
      <c r="A23" s="25"/>
      <c r="B23" s="73" t="s">
        <v>102</v>
      </c>
      <c r="C23" s="25"/>
      <c r="D23" s="35"/>
      <c r="E23" s="35"/>
      <c r="F23" s="35"/>
      <c r="G23" s="35"/>
      <c r="H23" s="35"/>
      <c r="I23" s="35"/>
    </row>
    <row r="24" spans="1:9" s="33" customFormat="1" ht="15">
      <c r="A24" s="25"/>
      <c r="B24" s="25"/>
      <c r="C24" s="25"/>
      <c r="D24" s="35"/>
      <c r="E24" s="35"/>
      <c r="F24" s="35"/>
      <c r="G24" s="35"/>
      <c r="H24" s="35"/>
      <c r="I24" s="35"/>
    </row>
    <row r="25" spans="1:9" s="33" customFormat="1" ht="15">
      <c r="A25" s="25"/>
      <c r="B25" s="72" t="s">
        <v>103</v>
      </c>
      <c r="C25" s="25"/>
      <c r="D25" s="35">
        <v>40059</v>
      </c>
      <c r="E25" s="35">
        <f>-56</f>
        <v>-56</v>
      </c>
      <c r="F25" s="35">
        <v>27611</v>
      </c>
      <c r="G25" s="34">
        <f>SUM(D25:F25)</f>
        <v>67614</v>
      </c>
      <c r="H25" s="35">
        <v>15</v>
      </c>
      <c r="I25" s="31">
        <f>+G25+H25</f>
        <v>67629</v>
      </c>
    </row>
    <row r="26" spans="1:9" s="33" customFormat="1" ht="15">
      <c r="A26" s="25"/>
      <c r="B26" s="25"/>
      <c r="C26" s="25"/>
      <c r="D26" s="35"/>
      <c r="E26" s="35"/>
      <c r="F26" s="35"/>
      <c r="G26" s="35"/>
      <c r="H26" s="35"/>
      <c r="I26" s="31"/>
    </row>
    <row r="27" spans="1:9" s="33" customFormat="1" ht="15">
      <c r="A27" s="25"/>
      <c r="B27" s="25" t="s">
        <v>79</v>
      </c>
      <c r="C27" s="25"/>
      <c r="D27" s="35"/>
      <c r="E27" s="35">
        <v>134</v>
      </c>
      <c r="G27" s="34">
        <f>SUM(D27:F27)</f>
        <v>134</v>
      </c>
      <c r="H27" s="35"/>
      <c r="I27" s="31">
        <f>+G27+H27</f>
        <v>134</v>
      </c>
    </row>
    <row r="28" spans="1:9" s="33" customFormat="1" ht="15">
      <c r="A28" s="25"/>
      <c r="B28" s="25"/>
      <c r="C28" s="25"/>
      <c r="D28" s="35"/>
      <c r="E28" s="35"/>
      <c r="F28" s="35"/>
      <c r="G28" s="34"/>
      <c r="H28" s="35"/>
      <c r="I28" s="31"/>
    </row>
    <row r="29" spans="1:9" s="33" customFormat="1" ht="15">
      <c r="A29" s="25"/>
      <c r="B29" s="25" t="s">
        <v>75</v>
      </c>
      <c r="C29" s="25"/>
      <c r="D29" s="35"/>
      <c r="E29" s="35"/>
      <c r="F29" s="35">
        <f>'IS'!C30</f>
        <v>784</v>
      </c>
      <c r="G29" s="34">
        <f>SUM(D29:F29)</f>
        <v>784</v>
      </c>
      <c r="H29" s="35">
        <v>0</v>
      </c>
      <c r="I29" s="31">
        <f>+G29+H29</f>
        <v>784</v>
      </c>
    </row>
    <row r="30" spans="1:9" s="33" customFormat="1" ht="15">
      <c r="A30" s="25"/>
      <c r="B30" s="25"/>
      <c r="C30" s="25"/>
      <c r="D30" s="35"/>
      <c r="E30" s="35"/>
      <c r="F30" s="35"/>
      <c r="G30" s="35"/>
      <c r="H30" s="35"/>
      <c r="I30" s="35"/>
    </row>
    <row r="31" spans="1:9" s="33" customFormat="1" ht="15.75" thickBot="1">
      <c r="A31" s="25"/>
      <c r="B31" s="72" t="s">
        <v>104</v>
      </c>
      <c r="C31" s="25"/>
      <c r="D31" s="48">
        <f aca="true" t="shared" si="1" ref="D31:I31">SUM(D25:D30)</f>
        <v>40059</v>
      </c>
      <c r="E31" s="48">
        <f t="shared" si="1"/>
        <v>78</v>
      </c>
      <c r="F31" s="48">
        <f t="shared" si="1"/>
        <v>28395</v>
      </c>
      <c r="G31" s="48">
        <f t="shared" si="1"/>
        <v>68532</v>
      </c>
      <c r="H31" s="48">
        <f t="shared" si="1"/>
        <v>15</v>
      </c>
      <c r="I31" s="48">
        <f t="shared" si="1"/>
        <v>68547</v>
      </c>
    </row>
    <row r="32" spans="1:9" s="33" customFormat="1" ht="15.75" thickTop="1">
      <c r="A32" s="25"/>
      <c r="B32" s="25"/>
      <c r="C32" s="25"/>
      <c r="D32" s="35"/>
      <c r="E32" s="35"/>
      <c r="F32" s="35"/>
      <c r="G32" s="35"/>
      <c r="H32" s="35"/>
      <c r="I32" s="35"/>
    </row>
    <row r="33" spans="1:9" s="33" customFormat="1" ht="15">
      <c r="A33" s="25"/>
      <c r="B33" s="25"/>
      <c r="C33" s="25"/>
      <c r="D33" s="35"/>
      <c r="E33" s="35"/>
      <c r="F33" s="35"/>
      <c r="G33" s="35"/>
      <c r="H33" s="35"/>
      <c r="I33" s="35"/>
    </row>
    <row r="34" spans="1:9" s="33" customFormat="1" ht="15">
      <c r="A34" s="25"/>
      <c r="B34" s="25"/>
      <c r="C34" s="25"/>
      <c r="D34" s="35"/>
      <c r="E34" s="35"/>
      <c r="F34" s="35"/>
      <c r="G34" s="35"/>
      <c r="H34" s="35"/>
      <c r="I34" s="35"/>
    </row>
    <row r="35" spans="1:7" s="33" customFormat="1" ht="15">
      <c r="A35" s="25"/>
      <c r="B35" s="25"/>
      <c r="C35" s="13"/>
      <c r="D35" s="35"/>
      <c r="E35" s="35"/>
      <c r="F35" s="35"/>
      <c r="G35" s="35"/>
    </row>
    <row r="36" s="33" customFormat="1" ht="14.25"/>
    <row r="37" s="33" customFormat="1" ht="14.25"/>
    <row r="38" s="33" customFormat="1" ht="14.25"/>
    <row r="39" s="33" customFormat="1" ht="14.25"/>
    <row r="40" s="25" customFormat="1" ht="15">
      <c r="B40" s="72" t="s">
        <v>100</v>
      </c>
    </row>
    <row r="41" s="33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80" zoomScaleSheetLayoutView="100" workbookViewId="0" topLeftCell="A7">
      <selection activeCell="F22" sqref="F22"/>
    </sheetView>
  </sheetViews>
  <sheetFormatPr defaultColWidth="9.140625" defaultRowHeight="12.75"/>
  <cols>
    <col min="1" max="1" width="4.140625" style="20" customWidth="1"/>
    <col min="2" max="2" width="3.140625" style="20" customWidth="1"/>
    <col min="3" max="3" width="58.00390625" style="20" customWidth="1"/>
    <col min="4" max="4" width="22.7109375" style="20" customWidth="1"/>
    <col min="5" max="5" width="1.8515625" style="15" customWidth="1"/>
    <col min="6" max="6" width="25.8515625" style="20" customWidth="1"/>
    <col min="7" max="16384" width="9.28125" style="20" customWidth="1"/>
  </cols>
  <sheetData>
    <row r="1" spans="1:6" s="38" customFormat="1" ht="15.75">
      <c r="A1" s="36"/>
      <c r="B1" s="2" t="s">
        <v>54</v>
      </c>
      <c r="C1" s="36"/>
      <c r="D1" s="36"/>
      <c r="E1" s="36"/>
      <c r="F1" s="37"/>
    </row>
    <row r="2" spans="1:6" s="38" customFormat="1" ht="15.75">
      <c r="A2" s="36"/>
      <c r="B2" s="2" t="s">
        <v>0</v>
      </c>
      <c r="C2" s="36"/>
      <c r="D2" s="36"/>
      <c r="E2" s="36"/>
      <c r="F2" s="37"/>
    </row>
    <row r="3" spans="1:6" s="38" customFormat="1" ht="15.75">
      <c r="A3" s="36"/>
      <c r="B3" s="36"/>
      <c r="C3" s="36"/>
      <c r="D3" s="36"/>
      <c r="E3" s="36"/>
      <c r="F3" s="37"/>
    </row>
    <row r="4" spans="1:6" s="38" customFormat="1" ht="15.75">
      <c r="A4" s="36"/>
      <c r="B4" s="36" t="s">
        <v>23</v>
      </c>
      <c r="C4" s="36"/>
      <c r="D4" s="36"/>
      <c r="E4" s="36"/>
      <c r="F4" s="37"/>
    </row>
    <row r="5" spans="1:6" s="38" customFormat="1" ht="15.75">
      <c r="A5" s="36"/>
      <c r="B5" s="69" t="s">
        <v>92</v>
      </c>
      <c r="C5" s="36"/>
      <c r="D5" s="36"/>
      <c r="E5" s="36"/>
      <c r="F5" s="37"/>
    </row>
    <row r="6" spans="1:6" s="15" customFormat="1" ht="15">
      <c r="A6" s="13"/>
      <c r="B6" s="13"/>
      <c r="C6" s="13"/>
      <c r="D6" s="13"/>
      <c r="E6" s="13"/>
      <c r="F6" s="14"/>
    </row>
    <row r="7" spans="1:6" s="15" customFormat="1" ht="15">
      <c r="A7" s="13"/>
      <c r="B7" s="13"/>
      <c r="C7" s="13"/>
      <c r="D7" s="40" t="s">
        <v>95</v>
      </c>
      <c r="E7" s="40"/>
      <c r="F7" s="40" t="s">
        <v>88</v>
      </c>
    </row>
    <row r="8" spans="1:6" s="15" customFormat="1" ht="15">
      <c r="A8" s="13"/>
      <c r="B8" s="13"/>
      <c r="C8" s="13"/>
      <c r="D8" s="16" t="s">
        <v>4</v>
      </c>
      <c r="E8" s="16"/>
      <c r="F8" s="16" t="s">
        <v>4</v>
      </c>
    </row>
    <row r="9" spans="1:6" s="15" customFormat="1" ht="15">
      <c r="A9" s="13"/>
      <c r="B9" s="13"/>
      <c r="C9" s="13"/>
      <c r="D9" s="13"/>
      <c r="E9" s="13"/>
      <c r="F9" s="14"/>
    </row>
    <row r="10" spans="1:6" s="15" customFormat="1" ht="15">
      <c r="A10" s="13"/>
      <c r="B10" s="13" t="s">
        <v>80</v>
      </c>
      <c r="C10" s="13"/>
      <c r="D10" s="31">
        <v>2546</v>
      </c>
      <c r="E10" s="31"/>
      <c r="F10" s="31">
        <v>7881</v>
      </c>
    </row>
    <row r="11" spans="1:6" s="15" customFormat="1" ht="15">
      <c r="A11" s="13"/>
      <c r="B11" s="13"/>
      <c r="C11" s="13"/>
      <c r="D11" s="31"/>
      <c r="E11" s="31"/>
      <c r="F11" s="31"/>
    </row>
    <row r="12" spans="1:6" s="15" customFormat="1" ht="15">
      <c r="A12" s="13"/>
      <c r="B12" s="13" t="s">
        <v>85</v>
      </c>
      <c r="C12" s="13"/>
      <c r="D12" s="31">
        <v>-105</v>
      </c>
      <c r="E12" s="31"/>
      <c r="F12" s="31">
        <v>-277</v>
      </c>
    </row>
    <row r="13" spans="1:6" s="15" customFormat="1" ht="15">
      <c r="A13" s="13"/>
      <c r="B13" s="13"/>
      <c r="C13" s="13"/>
      <c r="D13" s="31"/>
      <c r="E13" s="31"/>
      <c r="F13" s="31"/>
    </row>
    <row r="14" spans="1:6" s="15" customFormat="1" ht="15">
      <c r="A14" s="13"/>
      <c r="B14" s="13" t="s">
        <v>81</v>
      </c>
      <c r="C14" s="13"/>
      <c r="D14" s="31">
        <v>-3062</v>
      </c>
      <c r="E14" s="31"/>
      <c r="F14" s="31">
        <v>-5697</v>
      </c>
    </row>
    <row r="15" spans="1:6" s="15" customFormat="1" ht="15">
      <c r="A15" s="13"/>
      <c r="B15" s="13"/>
      <c r="C15" s="13"/>
      <c r="D15" s="41"/>
      <c r="E15" s="31"/>
      <c r="F15" s="41"/>
    </row>
    <row r="16" spans="1:8" s="15" customFormat="1" ht="15">
      <c r="A16" s="13"/>
      <c r="B16" s="74" t="s">
        <v>106</v>
      </c>
      <c r="C16" s="13"/>
      <c r="D16" s="31">
        <f>D14+D12+D10</f>
        <v>-621</v>
      </c>
      <c r="E16" s="31"/>
      <c r="F16" s="31">
        <f>F14+F12+F10</f>
        <v>1907</v>
      </c>
      <c r="G16" s="18"/>
      <c r="H16" s="17"/>
    </row>
    <row r="17" spans="1:6" s="15" customFormat="1" ht="15">
      <c r="A17" s="13"/>
      <c r="B17" s="13"/>
      <c r="C17" s="13"/>
      <c r="D17" s="31"/>
      <c r="E17" s="31"/>
      <c r="F17" s="31"/>
    </row>
    <row r="18" spans="1:6" s="15" customFormat="1" ht="15">
      <c r="A18" s="13"/>
      <c r="B18" s="13" t="s">
        <v>65</v>
      </c>
      <c r="C18" s="13"/>
      <c r="D18" s="31">
        <v>11063</v>
      </c>
      <c r="E18" s="31"/>
      <c r="F18" s="31">
        <v>7698</v>
      </c>
    </row>
    <row r="19" spans="1:6" s="15" customFormat="1" ht="15">
      <c r="A19" s="13"/>
      <c r="B19" s="13"/>
      <c r="C19" s="13"/>
      <c r="D19" s="31"/>
      <c r="E19" s="31"/>
      <c r="F19" s="31"/>
    </row>
    <row r="20" spans="1:6" s="15" customFormat="1" ht="15">
      <c r="A20" s="13"/>
      <c r="B20" s="13" t="s">
        <v>64</v>
      </c>
      <c r="C20" s="13"/>
      <c r="D20" s="42">
        <v>144</v>
      </c>
      <c r="E20" s="42"/>
      <c r="F20" s="42">
        <v>-106</v>
      </c>
    </row>
    <row r="21" spans="1:6" s="15" customFormat="1" ht="15">
      <c r="A21" s="13"/>
      <c r="B21" s="13"/>
      <c r="C21" s="13"/>
      <c r="D21" s="31"/>
      <c r="E21" s="31"/>
      <c r="F21" s="31"/>
    </row>
    <row r="22" spans="1:6" s="15" customFormat="1" ht="15.75" thickBot="1">
      <c r="A22" s="13"/>
      <c r="B22" s="13" t="s">
        <v>66</v>
      </c>
      <c r="C22" s="13"/>
      <c r="D22" s="39">
        <f>SUM(D16:D20)</f>
        <v>10586</v>
      </c>
      <c r="E22" s="31"/>
      <c r="F22" s="39">
        <f>SUM(F15:F20)</f>
        <v>9499</v>
      </c>
    </row>
    <row r="23" spans="1:6" s="15" customFormat="1" ht="15.75" thickTop="1">
      <c r="A23" s="13"/>
      <c r="B23" s="13"/>
      <c r="C23" s="13"/>
      <c r="D23" s="14"/>
      <c r="E23" s="14"/>
      <c r="F23" s="14"/>
    </row>
    <row r="24" spans="1:6" s="15" customFormat="1" ht="15">
      <c r="A24" s="13"/>
      <c r="B24" s="13"/>
      <c r="C24" s="13"/>
      <c r="D24" s="14"/>
      <c r="E24" s="14"/>
      <c r="F24" s="14"/>
    </row>
    <row r="25" spans="1:6" s="15" customFormat="1" ht="15">
      <c r="A25" s="13"/>
      <c r="B25" s="13"/>
      <c r="C25" s="13"/>
      <c r="D25" s="14"/>
      <c r="E25" s="14"/>
      <c r="F25" s="14"/>
    </row>
    <row r="26" spans="1:6" s="15" customFormat="1" ht="15">
      <c r="A26" s="13"/>
      <c r="B26" s="13"/>
      <c r="C26" s="13"/>
      <c r="D26" s="14"/>
      <c r="E26" s="14"/>
      <c r="F26" s="14"/>
    </row>
    <row r="27" spans="1:6" s="15" customFormat="1" ht="15">
      <c r="A27" s="13"/>
      <c r="B27" s="13" t="s">
        <v>74</v>
      </c>
      <c r="C27" s="13"/>
      <c r="D27" s="14"/>
      <c r="E27" s="14"/>
      <c r="F27" s="14"/>
    </row>
    <row r="28" spans="1:6" s="15" customFormat="1" ht="15">
      <c r="A28" s="13"/>
      <c r="B28" s="13"/>
      <c r="C28" s="13"/>
      <c r="D28" s="14"/>
      <c r="E28" s="14"/>
      <c r="F28" s="14"/>
    </row>
    <row r="29" spans="1:6" s="15" customFormat="1" ht="15">
      <c r="A29" s="13"/>
      <c r="B29" s="13"/>
      <c r="C29" s="13"/>
      <c r="D29" s="16" t="s">
        <v>73</v>
      </c>
      <c r="E29" s="16"/>
      <c r="F29" s="16" t="s">
        <v>73</v>
      </c>
    </row>
    <row r="30" spans="1:6" s="15" customFormat="1" ht="15">
      <c r="A30" s="13"/>
      <c r="B30" s="13"/>
      <c r="C30" s="13"/>
      <c r="D30" s="40" t="s">
        <v>95</v>
      </c>
      <c r="E30" s="40"/>
      <c r="F30" s="40" t="s">
        <v>88</v>
      </c>
    </row>
    <row r="31" spans="1:6" s="15" customFormat="1" ht="15">
      <c r="A31" s="13"/>
      <c r="B31" s="13"/>
      <c r="C31" s="13"/>
      <c r="D31" s="16" t="s">
        <v>4</v>
      </c>
      <c r="E31" s="16"/>
      <c r="F31" s="16" t="s">
        <v>4</v>
      </c>
    </row>
    <row r="32" spans="1:6" s="15" customFormat="1" ht="15">
      <c r="A32" s="13"/>
      <c r="B32" s="13"/>
      <c r="C32" s="13"/>
      <c r="D32" s="14"/>
      <c r="E32" s="14"/>
      <c r="F32" s="14"/>
    </row>
    <row r="33" spans="1:6" s="15" customFormat="1" ht="15">
      <c r="A33" s="13"/>
      <c r="B33" s="13" t="s">
        <v>67</v>
      </c>
      <c r="C33" s="13"/>
      <c r="D33" s="31">
        <v>11539</v>
      </c>
      <c r="E33" s="31"/>
      <c r="F33" s="31">
        <v>10658</v>
      </c>
    </row>
    <row r="34" spans="1:6" s="15" customFormat="1" ht="15">
      <c r="A34" s="13"/>
      <c r="B34" s="13" t="s">
        <v>68</v>
      </c>
      <c r="C34" s="13"/>
      <c r="D34" s="31">
        <v>-953</v>
      </c>
      <c r="E34" s="31"/>
      <c r="F34" s="31">
        <v>-1159</v>
      </c>
    </row>
    <row r="35" spans="1:6" s="15" customFormat="1" ht="15.75" thickBot="1">
      <c r="A35" s="13"/>
      <c r="B35" s="13"/>
      <c r="C35" s="13"/>
      <c r="D35" s="39">
        <f>+D33+D34</f>
        <v>10586</v>
      </c>
      <c r="E35" s="31"/>
      <c r="F35" s="39">
        <f>+F33+F34</f>
        <v>9499</v>
      </c>
    </row>
    <row r="36" spans="1:6" s="15" customFormat="1" ht="15.75" thickTop="1">
      <c r="A36" s="13"/>
      <c r="B36" s="13"/>
      <c r="C36" s="13"/>
      <c r="D36" s="31"/>
      <c r="E36" s="31"/>
      <c r="F36" s="31"/>
    </row>
    <row r="37" spans="1:6" s="15" customFormat="1" ht="15">
      <c r="A37" s="13"/>
      <c r="B37" s="13"/>
      <c r="C37" s="13"/>
      <c r="D37" s="31"/>
      <c r="E37" s="31"/>
      <c r="F37" s="31"/>
    </row>
    <row r="38" spans="1:6" s="15" customFormat="1" ht="15">
      <c r="A38" s="13"/>
      <c r="B38" s="13"/>
      <c r="C38" s="13"/>
      <c r="D38" s="31"/>
      <c r="E38" s="31"/>
      <c r="F38" s="31"/>
    </row>
    <row r="39" spans="1:6" s="15" customFormat="1" ht="15">
      <c r="A39" s="13"/>
      <c r="B39" s="13" t="s">
        <v>72</v>
      </c>
      <c r="C39" s="13"/>
      <c r="D39" s="13"/>
      <c r="E39" s="13"/>
      <c r="F39" s="14"/>
    </row>
    <row r="40" spans="1:6" s="15" customFormat="1" ht="15">
      <c r="A40" s="13"/>
      <c r="B40" s="74" t="s">
        <v>105</v>
      </c>
      <c r="C40" s="13"/>
      <c r="D40" s="13"/>
      <c r="E40" s="13"/>
      <c r="F40" s="13"/>
    </row>
    <row r="41" spans="1:6" ht="15">
      <c r="A41" s="19"/>
      <c r="B41" s="19"/>
      <c r="C41" s="19"/>
      <c r="D41" s="19"/>
      <c r="E41" s="13"/>
      <c r="F41" s="19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2009-05-07T07:27:29Z</cp:lastPrinted>
  <dcterms:created xsi:type="dcterms:W3CDTF">1999-10-18T05:29:27Z</dcterms:created>
  <dcterms:modified xsi:type="dcterms:W3CDTF">2009-05-07T08:25:24Z</dcterms:modified>
  <cp:category/>
  <cp:version/>
  <cp:contentType/>
  <cp:contentStatus/>
  <cp:revision>1</cp:revision>
</cp:coreProperties>
</file>